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SUMO" sheetId="5" r:id="rId1"/>
    <sheet name="Aulinor" sheetId="1" r:id="rId2"/>
    <sheet name="RMSG" sheetId="2" r:id="rId3"/>
    <sheet name="AUSUL" sheetId="3" r:id="rId4"/>
    <sheet name="RMPA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5" l="1"/>
  <c r="E6" i="5"/>
  <c r="E3" i="5"/>
  <c r="E4" i="5"/>
  <c r="E5" i="5"/>
  <c r="E2" i="5"/>
  <c r="D5" i="5"/>
  <c r="D4" i="5"/>
  <c r="D3" i="5"/>
  <c r="D2" i="5"/>
  <c r="H18" i="1"/>
  <c r="K17" i="1"/>
  <c r="J17" i="4"/>
  <c r="D17" i="4"/>
  <c r="I10" i="4"/>
  <c r="J10" i="4" s="1"/>
  <c r="K10" i="4" s="1"/>
  <c r="L10" i="4" s="1"/>
  <c r="M10" i="4" s="1"/>
  <c r="N10" i="4" s="1"/>
  <c r="C11" i="4" s="1"/>
  <c r="D10" i="4"/>
  <c r="P8" i="4"/>
  <c r="P7" i="4"/>
  <c r="P6" i="4"/>
  <c r="D11" i="4" l="1"/>
  <c r="E11" i="4" s="1"/>
  <c r="F11" i="4" s="1"/>
  <c r="G11" i="4" s="1"/>
  <c r="H11" i="4" s="1"/>
  <c r="I11" i="4" s="1"/>
  <c r="J11" i="4" s="1"/>
  <c r="K11" i="4" s="1"/>
  <c r="L11" i="4" s="1"/>
  <c r="M11" i="4" s="1"/>
  <c r="N11" i="4" s="1"/>
  <c r="E17" i="4"/>
  <c r="F17" i="4" s="1"/>
  <c r="G17" i="4" s="1"/>
  <c r="K17" i="4" s="1"/>
  <c r="L17" i="4" s="1"/>
  <c r="M17" i="4" s="1"/>
  <c r="N17" i="4" s="1"/>
  <c r="C18" i="4" s="1"/>
  <c r="E10" i="4"/>
  <c r="F10" i="4" s="1"/>
  <c r="G10" i="4" s="1"/>
  <c r="D18" i="4" l="1"/>
  <c r="E18" i="4" s="1"/>
  <c r="F18" i="4" s="1"/>
  <c r="G18" i="4" s="1"/>
  <c r="H18" i="4" s="1"/>
  <c r="P17" i="4"/>
  <c r="P11" i="4"/>
  <c r="G12" i="4"/>
  <c r="F12" i="4"/>
  <c r="E12" i="4"/>
  <c r="D12" i="4"/>
  <c r="C12" i="4"/>
  <c r="P10" i="4"/>
  <c r="H21" i="4" l="1"/>
  <c r="I18" i="4"/>
  <c r="J18" i="4" s="1"/>
  <c r="K18" i="4" s="1"/>
  <c r="L18" i="4" s="1"/>
  <c r="M18" i="4" s="1"/>
  <c r="N18" i="4" s="1"/>
  <c r="P12" i="4"/>
  <c r="P13" i="4" s="1"/>
  <c r="P18" i="4"/>
  <c r="E19" i="4" l="1"/>
  <c r="D19" i="4"/>
  <c r="C19" i="4"/>
  <c r="G19" i="4"/>
  <c r="F19" i="4"/>
  <c r="P19" i="4" l="1"/>
  <c r="P20" i="4" s="1"/>
  <c r="L17" i="1"/>
  <c r="H18" i="3"/>
  <c r="H11" i="3"/>
  <c r="L17" i="3"/>
  <c r="M17" i="3" s="1"/>
  <c r="N17" i="3" s="1"/>
  <c r="C18" i="3" s="1"/>
  <c r="J17" i="3"/>
  <c r="D17" i="3"/>
  <c r="E17" i="3" s="1"/>
  <c r="F17" i="3" s="1"/>
  <c r="G17" i="3" s="1"/>
  <c r="I10" i="3"/>
  <c r="J10" i="3" s="1"/>
  <c r="K10" i="3" s="1"/>
  <c r="L10" i="3" s="1"/>
  <c r="M10" i="3" s="1"/>
  <c r="N10" i="3" s="1"/>
  <c r="C11" i="3" s="1"/>
  <c r="E10" i="3"/>
  <c r="F10" i="3" s="1"/>
  <c r="G10" i="3" s="1"/>
  <c r="D10" i="3"/>
  <c r="P8" i="3"/>
  <c r="P7" i="3"/>
  <c r="P6" i="3"/>
  <c r="H18" i="2"/>
  <c r="H11" i="2"/>
  <c r="J17" i="2"/>
  <c r="D17" i="2"/>
  <c r="I10" i="2"/>
  <c r="J10" i="2" s="1"/>
  <c r="K10" i="2" s="1"/>
  <c r="L10" i="2" s="1"/>
  <c r="M10" i="2" s="1"/>
  <c r="N10" i="2" s="1"/>
  <c r="C11" i="2" s="1"/>
  <c r="F10" i="2"/>
  <c r="G10" i="2" s="1"/>
  <c r="E10" i="2"/>
  <c r="D10" i="2"/>
  <c r="P8" i="2"/>
  <c r="P7" i="2"/>
  <c r="P6" i="2"/>
  <c r="D17" i="1"/>
  <c r="E17" i="1" s="1"/>
  <c r="F17" i="1" s="1"/>
  <c r="G17" i="1" s="1"/>
  <c r="P8" i="1"/>
  <c r="P7" i="1"/>
  <c r="P6" i="1"/>
  <c r="D18" i="3" l="1"/>
  <c r="E18" i="3" s="1"/>
  <c r="F18" i="3" s="1"/>
  <c r="G18" i="3" s="1"/>
  <c r="D11" i="3"/>
  <c r="E11" i="3" s="1"/>
  <c r="F11" i="3" s="1"/>
  <c r="G11" i="3" s="1"/>
  <c r="I11" i="3" s="1"/>
  <c r="J11" i="3" s="1"/>
  <c r="K11" i="3" s="1"/>
  <c r="L11" i="3" s="1"/>
  <c r="M11" i="3" s="1"/>
  <c r="N11" i="3" s="1"/>
  <c r="P10" i="3"/>
  <c r="P17" i="3"/>
  <c r="D11" i="2"/>
  <c r="E11" i="2" s="1"/>
  <c r="F11" i="2" s="1"/>
  <c r="G11" i="2" s="1"/>
  <c r="I11" i="2" s="1"/>
  <c r="J11" i="2" s="1"/>
  <c r="K11" i="2" s="1"/>
  <c r="L11" i="2" s="1"/>
  <c r="M11" i="2" s="1"/>
  <c r="N11" i="2" s="1"/>
  <c r="P10" i="2"/>
  <c r="E17" i="2"/>
  <c r="F17" i="2" s="1"/>
  <c r="G17" i="2" s="1"/>
  <c r="L17" i="2" s="1"/>
  <c r="M17" i="2" s="1"/>
  <c r="N17" i="2" s="1"/>
  <c r="C18" i="2" s="1"/>
  <c r="J17" i="1"/>
  <c r="M17" i="1" s="1"/>
  <c r="N17" i="1" s="1"/>
  <c r="C18" i="1" s="1"/>
  <c r="D18" i="1" s="1"/>
  <c r="E18" i="1" s="1"/>
  <c r="F18" i="1" s="1"/>
  <c r="G18" i="1" s="1"/>
  <c r="I18" i="1" l="1"/>
  <c r="J18" i="1" s="1"/>
  <c r="K18" i="1" s="1"/>
  <c r="L18" i="1" s="1"/>
  <c r="M18" i="1" s="1"/>
  <c r="N18" i="1" s="1"/>
  <c r="H21" i="1"/>
  <c r="H21" i="3"/>
  <c r="I18" i="3"/>
  <c r="J18" i="3" s="1"/>
  <c r="K18" i="3" s="1"/>
  <c r="L18" i="3" s="1"/>
  <c r="M18" i="3" s="1"/>
  <c r="N18" i="3" s="1"/>
  <c r="C12" i="3"/>
  <c r="D12" i="3"/>
  <c r="G12" i="3"/>
  <c r="F12" i="3"/>
  <c r="E12" i="3"/>
  <c r="P11" i="3"/>
  <c r="D12" i="2"/>
  <c r="E12" i="2"/>
  <c r="C12" i="2"/>
  <c r="G12" i="2"/>
  <c r="F12" i="2"/>
  <c r="P11" i="2"/>
  <c r="D18" i="2"/>
  <c r="E18" i="2" s="1"/>
  <c r="F18" i="2" s="1"/>
  <c r="G18" i="2" s="1"/>
  <c r="P17" i="2"/>
  <c r="D10" i="1"/>
  <c r="E10" i="1" s="1"/>
  <c r="F10" i="1" s="1"/>
  <c r="G10" i="1" s="1"/>
  <c r="P18" i="3" l="1"/>
  <c r="G19" i="3"/>
  <c r="F19" i="3"/>
  <c r="D19" i="3"/>
  <c r="E19" i="3"/>
  <c r="C19" i="3"/>
  <c r="P12" i="3"/>
  <c r="P13" i="3" s="1"/>
  <c r="P12" i="2"/>
  <c r="P13" i="2" s="1"/>
  <c r="I18" i="2"/>
  <c r="J18" i="2" s="1"/>
  <c r="K18" i="2" s="1"/>
  <c r="L18" i="2" s="1"/>
  <c r="M18" i="2" s="1"/>
  <c r="N18" i="2" s="1"/>
  <c r="H21" i="2"/>
  <c r="I10" i="1"/>
  <c r="P19" i="3" l="1"/>
  <c r="P20" i="3" s="1"/>
  <c r="G19" i="2"/>
  <c r="F19" i="2"/>
  <c r="E19" i="2"/>
  <c r="D19" i="2"/>
  <c r="C19" i="2"/>
  <c r="P18" i="2"/>
  <c r="J10" i="1"/>
  <c r="P17" i="1"/>
  <c r="K10" i="1" l="1"/>
  <c r="L10" i="1" s="1"/>
  <c r="P19" i="2"/>
  <c r="P20" i="2" s="1"/>
  <c r="M10" i="1" l="1"/>
  <c r="N10" i="1" s="1"/>
  <c r="C11" i="1" s="1"/>
  <c r="D11" i="1" s="1"/>
  <c r="E11" i="1" s="1"/>
  <c r="F11" i="1" s="1"/>
  <c r="G11" i="1" s="1"/>
  <c r="H11" i="1" s="1"/>
  <c r="I11" i="1" s="1"/>
  <c r="J11" i="1" s="1"/>
  <c r="K11" i="1" s="1"/>
  <c r="L11" i="1" s="1"/>
  <c r="M11" i="1" s="1"/>
  <c r="N11" i="1" s="1"/>
  <c r="P10" i="1"/>
  <c r="P11" i="1" l="1"/>
  <c r="E12" i="1"/>
  <c r="F12" i="1"/>
  <c r="D12" i="1"/>
  <c r="G12" i="1"/>
  <c r="C12" i="1"/>
  <c r="D19" i="1"/>
  <c r="E19" i="1"/>
  <c r="F19" i="1"/>
  <c r="G19" i="1"/>
  <c r="C19" i="1"/>
  <c r="P18" i="1"/>
  <c r="P19" i="1" l="1"/>
  <c r="P20" i="1" s="1"/>
  <c r="P12" i="1"/>
  <c r="P13" i="1" s="1"/>
</calcChain>
</file>

<file path=xl/sharedStrings.xml><?xml version="1.0" encoding="utf-8"?>
<sst xmlns="http://schemas.openxmlformats.org/spreadsheetml/2006/main" count="52" uniqueCount="17">
  <si>
    <t>Mês</t>
  </si>
  <si>
    <t>ANO</t>
  </si>
  <si>
    <t>Valor Parcial    (01/2014 a 08/2014)</t>
  </si>
  <si>
    <t>Valor Total</t>
  </si>
  <si>
    <t>Total</t>
  </si>
  <si>
    <t>Cálculo por números-índices (base 100)</t>
  </si>
  <si>
    <t xml:space="preserve">Situação em tese </t>
  </si>
  <si>
    <t>Reajuste 2021 sem defasagem</t>
  </si>
  <si>
    <t>Situação concreta</t>
  </si>
  <si>
    <t>AULINOR</t>
  </si>
  <si>
    <t>RMSG</t>
  </si>
  <si>
    <t>AUSUL</t>
  </si>
  <si>
    <t>RMPA</t>
  </si>
  <si>
    <t>Novo cálculo</t>
  </si>
  <si>
    <t>Diferença</t>
  </si>
  <si>
    <t>Média</t>
  </si>
  <si>
    <t>Calculo AGERGS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</si>
</sst>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0.0000"/>
    <numFmt numFmtId="165" formatCode="0.0000%"/>
    <numFmt numFmtId="166" formatCode="_-* #,##0.00\ _R_$_-;\-* #,##0.00\ _R_$_-;_-* &quot;-&quot;??\ _R_$_-;_-@_-"/>
    <numFmt numFmtId="167" formatCode="0.0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b/>
      <sz val="11"/>
      <color indexed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8">
    <xf numFmtId="0" fontId="0" fillId="0" borderId="0"/>
    <xf numFmtId="9" fontId="5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9" fillId="5" borderId="0" applyNumberFormat="0" applyBorder="0" applyAlignment="0" applyProtection="0"/>
    <xf numFmtId="0" fontId="10" fillId="22" borderId="17" applyNumberFormat="0" applyAlignment="0" applyProtection="0"/>
    <xf numFmtId="0" fontId="11" fillId="23" borderId="18" applyNumberFormat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0" borderId="19" applyNumberFormat="0" applyFill="0" applyAlignment="0" applyProtection="0"/>
    <xf numFmtId="0" fontId="15" fillId="0" borderId="20" applyNumberFormat="0" applyFill="0" applyAlignment="0" applyProtection="0"/>
    <xf numFmtId="0" fontId="16" fillId="0" borderId="21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9" borderId="17" applyNumberFormat="0" applyAlignment="0" applyProtection="0"/>
    <xf numFmtId="0" fontId="19" fillId="0" borderId="22" applyNumberFormat="0" applyFill="0" applyAlignment="0" applyProtection="0"/>
    <xf numFmtId="0" fontId="20" fillId="24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5" fillId="25" borderId="23" applyNumberFormat="0" applyFont="0" applyAlignment="0" applyProtection="0"/>
    <xf numFmtId="0" fontId="22" fillId="22" borderId="24" applyNumberFormat="0" applyAlignment="0" applyProtection="0"/>
    <xf numFmtId="9" fontId="2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6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8" xfId="0" applyFont="1" applyBorder="1" applyAlignment="1"/>
    <xf numFmtId="0" fontId="3" fillId="0" borderId="9" xfId="0" applyFont="1" applyBorder="1"/>
    <xf numFmtId="0" fontId="0" fillId="0" borderId="0" xfId="0" applyAlignment="1">
      <alignment wrapText="1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0" fontId="4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0" borderId="13" xfId="0" applyFont="1" applyFill="1" applyBorder="1" applyAlignment="1">
      <alignment horizontal="center" vertical="center"/>
    </xf>
    <xf numFmtId="2" fontId="0" fillId="0" borderId="8" xfId="0" applyNumberFormat="1" applyBorder="1"/>
    <xf numFmtId="164" fontId="3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2" fontId="0" fillId="0" borderId="5" xfId="0" applyNumberFormat="1" applyBorder="1"/>
    <xf numFmtId="2" fontId="3" fillId="0" borderId="5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165" fontId="0" fillId="0" borderId="0" xfId="1" applyNumberFormat="1" applyFont="1"/>
    <xf numFmtId="2" fontId="25" fillId="26" borderId="8" xfId="0" applyNumberFormat="1" applyFont="1" applyFill="1" applyBorder="1" applyAlignment="1">
      <alignment horizontal="center" vertical="center"/>
    </xf>
    <xf numFmtId="0" fontId="0" fillId="26" borderId="0" xfId="0" applyFill="1"/>
    <xf numFmtId="2" fontId="3" fillId="26" borderId="8" xfId="0" applyNumberFormat="1" applyFont="1" applyFill="1" applyBorder="1" applyAlignment="1">
      <alignment horizontal="center" vertical="center"/>
    </xf>
    <xf numFmtId="0" fontId="0" fillId="0" borderId="0" xfId="0" applyBorder="1"/>
    <xf numFmtId="165" fontId="7" fillId="0" borderId="0" xfId="0" applyNumberFormat="1" applyFont="1" applyBorder="1"/>
    <xf numFmtId="0" fontId="7" fillId="0" borderId="0" xfId="0" applyNumberFormat="1" applyFont="1" applyBorder="1"/>
    <xf numFmtId="167" fontId="0" fillId="0" borderId="0" xfId="1" applyNumberFormat="1" applyFont="1"/>
    <xf numFmtId="167" fontId="0" fillId="0" borderId="0" xfId="0" applyNumberFormat="1"/>
    <xf numFmtId="167" fontId="0" fillId="26" borderId="0" xfId="0" applyNumberFormat="1" applyFill="1"/>
    <xf numFmtId="44" fontId="0" fillId="0" borderId="0" xfId="57" applyFont="1"/>
    <xf numFmtId="0" fontId="0" fillId="0" borderId="0" xfId="0" applyAlignment="1">
      <alignment horizontal="center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165" fontId="3" fillId="0" borderId="5" xfId="1" applyNumberFormat="1" applyFont="1" applyBorder="1" applyAlignment="1">
      <alignment horizontal="center"/>
    </xf>
    <xf numFmtId="165" fontId="3" fillId="0" borderId="6" xfId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65" fontId="6" fillId="0" borderId="15" xfId="1" applyNumberFormat="1" applyFont="1" applyBorder="1" applyAlignment="1">
      <alignment horizontal="center"/>
    </xf>
    <xf numFmtId="165" fontId="6" fillId="0" borderId="16" xfId="1" applyNumberFormat="1" applyFont="1" applyBorder="1" applyAlignment="1">
      <alignment horizontal="center"/>
    </xf>
  </cellXfs>
  <cellStyles count="5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Hiperlink 2" xfId="35"/>
    <cellStyle name="Input" xfId="36"/>
    <cellStyle name="Linked Cell" xfId="37"/>
    <cellStyle name="Moeda" xfId="57" builtinId="4"/>
    <cellStyle name="Neutral" xfId="38"/>
    <cellStyle name="Normal" xfId="0" builtinId="0"/>
    <cellStyle name="Normal 2" xfId="39"/>
    <cellStyle name="Normal 2 3" xfId="40"/>
    <cellStyle name="Normal 3" xfId="41"/>
    <cellStyle name="Normal 3 2" xfId="42"/>
    <cellStyle name="Normal 4" xfId="43"/>
    <cellStyle name="Normal 5" xfId="44"/>
    <cellStyle name="Normal 6" xfId="45"/>
    <cellStyle name="Note" xfId="46"/>
    <cellStyle name="Output" xfId="47"/>
    <cellStyle name="Porcentagem" xfId="1" builtinId="5"/>
    <cellStyle name="Porcentagem 2" xfId="48"/>
    <cellStyle name="Porcentagem 3" xfId="49"/>
    <cellStyle name="Porcentagem 4" xfId="50"/>
    <cellStyle name="Title" xfId="51"/>
    <cellStyle name="Vírgula 2" xfId="52"/>
    <cellStyle name="Vírgula 3" xfId="53"/>
    <cellStyle name="Vírgula 4" xfId="54"/>
    <cellStyle name="Vírgula 5" xfId="55"/>
    <cellStyle name="Warning Text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"/>
  <sheetViews>
    <sheetView tabSelected="1" workbookViewId="0">
      <selection activeCell="C13" sqref="C13"/>
    </sheetView>
  </sheetViews>
  <sheetFormatPr defaultRowHeight="15" x14ac:dyDescent="0.25"/>
  <cols>
    <col min="3" max="3" width="22.85546875" bestFit="1" customWidth="1"/>
    <col min="4" max="4" width="26.85546875" customWidth="1"/>
    <col min="5" max="5" width="36.140625" customWidth="1"/>
  </cols>
  <sheetData>
    <row r="1" spans="2:5" x14ac:dyDescent="0.25">
      <c r="C1" t="s">
        <v>16</v>
      </c>
      <c r="D1" s="41" t="s">
        <v>13</v>
      </c>
      <c r="E1" t="s">
        <v>14</v>
      </c>
    </row>
    <row r="2" spans="2:5" x14ac:dyDescent="0.25">
      <c r="B2" t="s">
        <v>9</v>
      </c>
      <c r="C2" s="30">
        <v>8.8427357269432266E-2</v>
      </c>
      <c r="D2" s="37">
        <f>Aulinor!H21</f>
        <v>8.7849999999999984E-2</v>
      </c>
      <c r="E2" s="38">
        <f>C2-D2</f>
        <v>5.773572694322826E-4</v>
      </c>
    </row>
    <row r="3" spans="2:5" x14ac:dyDescent="0.25">
      <c r="B3" t="s">
        <v>10</v>
      </c>
      <c r="C3" s="30">
        <v>0.1004727511737991</v>
      </c>
      <c r="D3" s="37">
        <f>RMSG!H21</f>
        <v>9.9788800000000011E-2</v>
      </c>
      <c r="E3" s="38">
        <f t="shared" ref="E3:E5" si="0">C3-D3</f>
        <v>6.8395117379908832E-4</v>
      </c>
    </row>
    <row r="4" spans="2:5" x14ac:dyDescent="0.25">
      <c r="B4" t="s">
        <v>11</v>
      </c>
      <c r="C4" s="30">
        <v>8.8848947712142495E-2</v>
      </c>
      <c r="D4" s="37">
        <f>AUSUL!H21</f>
        <v>8.8238999999999956E-2</v>
      </c>
      <c r="E4" s="38">
        <f t="shared" si="0"/>
        <v>6.0994771214253896E-4</v>
      </c>
    </row>
    <row r="5" spans="2:5" x14ac:dyDescent="0.25">
      <c r="B5" t="s">
        <v>12</v>
      </c>
      <c r="C5" s="30">
        <v>7.9716452021977996E-2</v>
      </c>
      <c r="D5" s="37">
        <f>RMPA!H21</f>
        <v>7.9324999999999868E-2</v>
      </c>
      <c r="E5" s="38">
        <f t="shared" si="0"/>
        <v>3.9145202197812812E-4</v>
      </c>
    </row>
    <row r="6" spans="2:5" x14ac:dyDescent="0.25">
      <c r="B6" s="32" t="s">
        <v>15</v>
      </c>
      <c r="C6" s="32"/>
      <c r="D6" s="32"/>
      <c r="E6" s="39">
        <f>AVERAGE(E2:E5)</f>
        <v>5.656770443380095E-4</v>
      </c>
    </row>
    <row r="8" spans="2:5" x14ac:dyDescent="0.25">
      <c r="E8" s="40">
        <f>100*E6</f>
        <v>5.656770443380095E-2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R28"/>
  <sheetViews>
    <sheetView showGridLines="0" workbookViewId="0">
      <selection activeCell="H18" sqref="H18"/>
    </sheetView>
  </sheetViews>
  <sheetFormatPr defaultRowHeight="15" x14ac:dyDescent="0.25"/>
  <cols>
    <col min="2" max="2" width="10.7109375" bestFit="1" customWidth="1"/>
    <col min="8" max="8" width="9.5703125" bestFit="1" customWidth="1"/>
    <col min="9" max="9" width="11.42578125" bestFit="1" customWidth="1"/>
    <col min="11" max="11" width="9.5703125" bestFit="1" customWidth="1"/>
    <col min="14" max="14" width="9" customWidth="1"/>
    <col min="15" max="15" width="9.140625" hidden="1" customWidth="1"/>
    <col min="16" max="16" width="13.140625" bestFit="1" customWidth="1"/>
    <col min="18" max="18" width="27" customWidth="1"/>
  </cols>
  <sheetData>
    <row r="1" spans="2:18" ht="15.75" thickBot="1" x14ac:dyDescent="0.3"/>
    <row r="2" spans="2:18" x14ac:dyDescent="0.25">
      <c r="B2" s="46" t="s">
        <v>5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8"/>
    </row>
    <row r="3" spans="2:18" x14ac:dyDescent="0.25">
      <c r="B3" s="49" t="s">
        <v>6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1"/>
    </row>
    <row r="4" spans="2:18" x14ac:dyDescent="0.25">
      <c r="B4" s="52" t="s">
        <v>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1"/>
      <c r="P4" s="2"/>
      <c r="R4" s="3"/>
    </row>
    <row r="5" spans="2:18" x14ac:dyDescent="0.25">
      <c r="B5" s="4" t="s">
        <v>1</v>
      </c>
      <c r="C5" s="5">
        <v>1</v>
      </c>
      <c r="D5" s="5">
        <v>2</v>
      </c>
      <c r="E5" s="5">
        <v>3</v>
      </c>
      <c r="F5" s="5">
        <v>4</v>
      </c>
      <c r="G5" s="5">
        <v>5</v>
      </c>
      <c r="H5" s="5">
        <v>6</v>
      </c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5" t="s">
        <v>2</v>
      </c>
      <c r="P5" s="6" t="s">
        <v>3</v>
      </c>
    </row>
    <row r="6" spans="2:18" hidden="1" x14ac:dyDescent="0.25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55"/>
      <c r="P6" s="9">
        <f>SUM(C6:N6)</f>
        <v>0</v>
      </c>
    </row>
    <row r="7" spans="2:18" hidden="1" x14ac:dyDescent="0.25">
      <c r="B7" s="4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0"/>
      <c r="P7" s="11">
        <f>SUM(C7:N7)</f>
        <v>0</v>
      </c>
    </row>
    <row r="8" spans="2:18" hidden="1" x14ac:dyDescent="0.25"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4">
        <f>SUM(C8:O8)</f>
        <v>0</v>
      </c>
    </row>
    <row r="9" spans="2:18" x14ac:dyDescent="0.25">
      <c r="B9" s="12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  <c r="P9" s="17"/>
    </row>
    <row r="10" spans="2:18" x14ac:dyDescent="0.25">
      <c r="B10" s="12">
        <v>2020</v>
      </c>
      <c r="C10" s="15">
        <v>100</v>
      </c>
      <c r="D10" s="15">
        <f t="shared" ref="D10:G11" si="0">C10</f>
        <v>100</v>
      </c>
      <c r="E10" s="15">
        <f t="shared" si="0"/>
        <v>100</v>
      </c>
      <c r="F10" s="15">
        <f t="shared" si="0"/>
        <v>100</v>
      </c>
      <c r="G10" s="15">
        <f t="shared" si="0"/>
        <v>100</v>
      </c>
      <c r="H10" s="31">
        <v>105.4594</v>
      </c>
      <c r="I10" s="31">
        <f t="shared" ref="I10:N11" si="1">H10</f>
        <v>105.4594</v>
      </c>
      <c r="J10" s="31">
        <f t="shared" si="1"/>
        <v>105.4594</v>
      </c>
      <c r="K10" s="15">
        <f>J10</f>
        <v>105.4594</v>
      </c>
      <c r="L10" s="15">
        <f t="shared" si="1"/>
        <v>105.4594</v>
      </c>
      <c r="M10" s="15">
        <f t="shared" si="1"/>
        <v>105.4594</v>
      </c>
      <c r="N10" s="15">
        <f t="shared" si="1"/>
        <v>105.4594</v>
      </c>
      <c r="O10" s="16"/>
      <c r="P10" s="17">
        <f>SUM(C10:O10)</f>
        <v>1238.2157999999997</v>
      </c>
      <c r="R10" s="18"/>
    </row>
    <row r="11" spans="2:18" x14ac:dyDescent="0.25">
      <c r="B11" s="19">
        <v>2021</v>
      </c>
      <c r="C11" s="20">
        <f>N10</f>
        <v>105.4594</v>
      </c>
      <c r="D11" s="20">
        <f t="shared" si="0"/>
        <v>105.4594</v>
      </c>
      <c r="E11" s="20">
        <f t="shared" si="0"/>
        <v>105.4594</v>
      </c>
      <c r="F11" s="20">
        <f t="shared" si="0"/>
        <v>105.4594</v>
      </c>
      <c r="G11" s="20">
        <f t="shared" si="0"/>
        <v>105.4594</v>
      </c>
      <c r="H11" s="15">
        <f>$G$11*(10.6625%+1)</f>
        <v>116.70400852500001</v>
      </c>
      <c r="I11" s="15">
        <f>H11</f>
        <v>116.70400852500001</v>
      </c>
      <c r="J11" s="15">
        <f t="shared" si="1"/>
        <v>116.70400852500001</v>
      </c>
      <c r="K11" s="15">
        <f t="shared" si="1"/>
        <v>116.70400852500001</v>
      </c>
      <c r="L11" s="15">
        <f t="shared" si="1"/>
        <v>116.70400852500001</v>
      </c>
      <c r="M11" s="15">
        <f t="shared" si="1"/>
        <v>116.70400852500001</v>
      </c>
      <c r="N11" s="15">
        <f t="shared" si="1"/>
        <v>116.70400852500001</v>
      </c>
      <c r="O11" s="15"/>
      <c r="P11" s="17">
        <f>SUM(C11:O11)</f>
        <v>1344.2250596750005</v>
      </c>
    </row>
    <row r="12" spans="2:18" x14ac:dyDescent="0.25">
      <c r="B12" s="26">
        <v>2022</v>
      </c>
      <c r="C12" s="27">
        <f>N11</f>
        <v>116.70400852500001</v>
      </c>
      <c r="D12" s="27">
        <f t="shared" ref="D12:G12" si="2">$N$11</f>
        <v>116.70400852500001</v>
      </c>
      <c r="E12" s="27">
        <f t="shared" si="2"/>
        <v>116.70400852500001</v>
      </c>
      <c r="F12" s="27">
        <f t="shared" si="2"/>
        <v>116.70400852500001</v>
      </c>
      <c r="G12" s="27">
        <f t="shared" si="2"/>
        <v>116.70400852500001</v>
      </c>
      <c r="H12" s="27"/>
      <c r="I12" s="28"/>
      <c r="J12" s="28"/>
      <c r="K12" s="28"/>
      <c r="L12" s="28"/>
      <c r="M12" s="28"/>
      <c r="N12" s="29"/>
      <c r="O12" s="15"/>
      <c r="P12" s="17">
        <f>SUM(C12:O12)</f>
        <v>583.52004262500009</v>
      </c>
    </row>
    <row r="13" spans="2:18" x14ac:dyDescent="0.25">
      <c r="B13" s="56" t="s">
        <v>4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8"/>
      <c r="O13" s="21"/>
      <c r="P13" s="22">
        <f>SUM(P6:P12)</f>
        <v>3165.9609023000003</v>
      </c>
    </row>
    <row r="14" spans="2:18" ht="15.75" thickBot="1" x14ac:dyDescent="0.3">
      <c r="B14" s="42"/>
      <c r="C14" s="43"/>
      <c r="D14" s="43"/>
      <c r="E14" s="43"/>
      <c r="F14" s="43"/>
      <c r="G14" s="43"/>
      <c r="H14" s="44"/>
      <c r="I14" s="44"/>
      <c r="J14" s="44"/>
      <c r="K14" s="44"/>
      <c r="L14" s="44"/>
      <c r="M14" s="44"/>
      <c r="N14" s="44"/>
      <c r="O14" s="44"/>
      <c r="P14" s="45"/>
    </row>
    <row r="15" spans="2:18" x14ac:dyDescent="0.25">
      <c r="B15" s="49" t="s">
        <v>8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1"/>
    </row>
    <row r="16" spans="2:18" x14ac:dyDescent="0.25">
      <c r="B16" s="52" t="s">
        <v>0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4"/>
      <c r="O16" s="1"/>
      <c r="P16" s="2"/>
    </row>
    <row r="17" spans="2:18" x14ac:dyDescent="0.25">
      <c r="B17" s="12">
        <v>2020</v>
      </c>
      <c r="C17" s="15">
        <v>100</v>
      </c>
      <c r="D17" s="15">
        <f t="shared" ref="D17:D18" si="3">C17</f>
        <v>100</v>
      </c>
      <c r="E17" s="15">
        <f t="shared" ref="E17:E18" si="4">D17</f>
        <v>100</v>
      </c>
      <c r="F17" s="15">
        <f t="shared" ref="F17:F18" si="5">E17</f>
        <v>100</v>
      </c>
      <c r="G17" s="15">
        <f t="shared" ref="G17:G18" si="6">F17</f>
        <v>100</v>
      </c>
      <c r="H17" s="32">
        <v>100</v>
      </c>
      <c r="I17" s="33">
        <v>100</v>
      </c>
      <c r="J17" s="33">
        <f t="shared" ref="J17:J18" si="7">I17</f>
        <v>100</v>
      </c>
      <c r="K17" s="15">
        <f>G17*(7.2792%)+G17</f>
        <v>107.2792</v>
      </c>
      <c r="L17" s="15">
        <f>K17</f>
        <v>107.2792</v>
      </c>
      <c r="M17" s="15">
        <f t="shared" ref="M17:M18" si="8">L17</f>
        <v>107.2792</v>
      </c>
      <c r="N17" s="15">
        <f t="shared" ref="N17:N18" si="9">M17</f>
        <v>107.2792</v>
      </c>
      <c r="O17" s="25"/>
      <c r="P17" s="23">
        <f t="shared" ref="P17:P19" si="10">SUM(C17:N17)</f>
        <v>1229.1167999999998</v>
      </c>
    </row>
    <row r="18" spans="2:18" x14ac:dyDescent="0.25">
      <c r="B18" s="19">
        <v>2021</v>
      </c>
      <c r="C18" s="20">
        <f>N17</f>
        <v>107.2792</v>
      </c>
      <c r="D18" s="20">
        <f t="shared" si="3"/>
        <v>107.2792</v>
      </c>
      <c r="E18" s="20">
        <f t="shared" si="4"/>
        <v>107.2792</v>
      </c>
      <c r="F18" s="20">
        <f t="shared" si="5"/>
        <v>107.2792</v>
      </c>
      <c r="G18" s="20">
        <f t="shared" si="6"/>
        <v>107.2792</v>
      </c>
      <c r="H18" s="15">
        <f>G18*8.785%+G18</f>
        <v>116.70367772</v>
      </c>
      <c r="I18" s="15">
        <f>H18</f>
        <v>116.70367772</v>
      </c>
      <c r="J18" s="15">
        <f t="shared" si="7"/>
        <v>116.70367772</v>
      </c>
      <c r="K18" s="15">
        <f t="shared" ref="K18" si="11">J18</f>
        <v>116.70367772</v>
      </c>
      <c r="L18" s="15">
        <f t="shared" ref="L18" si="12">K18</f>
        <v>116.70367772</v>
      </c>
      <c r="M18" s="15">
        <f t="shared" si="8"/>
        <v>116.70367772</v>
      </c>
      <c r="N18" s="15">
        <f t="shared" si="9"/>
        <v>116.70367772</v>
      </c>
      <c r="O18" s="24">
        <v>120.41464593458666</v>
      </c>
      <c r="P18" s="23">
        <f t="shared" si="10"/>
        <v>1353.3217440400001</v>
      </c>
      <c r="R18" s="30"/>
    </row>
    <row r="19" spans="2:18" x14ac:dyDescent="0.25">
      <c r="B19" s="26">
        <v>2022</v>
      </c>
      <c r="C19" s="27">
        <f>$N$18</f>
        <v>116.70367772</v>
      </c>
      <c r="D19" s="27">
        <f t="shared" ref="D19:G19" si="13">$N$18</f>
        <v>116.70367772</v>
      </c>
      <c r="E19" s="27">
        <f t="shared" si="13"/>
        <v>116.70367772</v>
      </c>
      <c r="F19" s="27">
        <f t="shared" si="13"/>
        <v>116.70367772</v>
      </c>
      <c r="G19" s="27">
        <f t="shared" si="13"/>
        <v>116.70367772</v>
      </c>
      <c r="H19" s="28"/>
      <c r="I19" s="28"/>
      <c r="J19" s="28"/>
      <c r="K19" s="28"/>
      <c r="L19" s="28"/>
      <c r="M19" s="28"/>
      <c r="N19" s="29"/>
      <c r="O19" s="24"/>
      <c r="P19" s="23">
        <f t="shared" si="10"/>
        <v>583.51838859999998</v>
      </c>
    </row>
    <row r="20" spans="2:18" x14ac:dyDescent="0.25">
      <c r="B20" s="56" t="s">
        <v>4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8"/>
      <c r="O20" s="8">
        <v>917.24384593458672</v>
      </c>
      <c r="P20" s="22">
        <f>SUM(P17:P19)</f>
        <v>3165.9569326400001</v>
      </c>
      <c r="R20" s="18"/>
    </row>
    <row r="21" spans="2:18" ht="15" customHeight="1" thickBot="1" x14ac:dyDescent="0.3">
      <c r="B21" s="42" t="s">
        <v>7</v>
      </c>
      <c r="C21" s="43"/>
      <c r="D21" s="43"/>
      <c r="E21" s="43"/>
      <c r="F21" s="43"/>
      <c r="G21" s="43"/>
      <c r="H21" s="59">
        <f>H18/G18-1</f>
        <v>8.7849999999999984E-2</v>
      </c>
      <c r="I21" s="59"/>
      <c r="J21" s="59"/>
      <c r="K21" s="59"/>
      <c r="L21" s="59"/>
      <c r="M21" s="59"/>
      <c r="N21" s="59"/>
      <c r="O21" s="59"/>
      <c r="P21" s="60"/>
    </row>
    <row r="23" spans="2:18" x14ac:dyDescent="0.25">
      <c r="H23" s="34"/>
      <c r="I23" s="34"/>
      <c r="J23" s="34"/>
      <c r="K23" s="34"/>
      <c r="L23" s="34"/>
    </row>
    <row r="24" spans="2:18" x14ac:dyDescent="0.25">
      <c r="H24" s="34"/>
      <c r="I24" s="34"/>
      <c r="J24" s="35"/>
      <c r="K24" s="34"/>
      <c r="L24" s="34"/>
    </row>
    <row r="25" spans="2:18" x14ac:dyDescent="0.25">
      <c r="H25" s="34"/>
      <c r="I25" s="34"/>
      <c r="J25" s="34"/>
      <c r="K25" s="34"/>
      <c r="L25" s="34"/>
    </row>
    <row r="26" spans="2:18" x14ac:dyDescent="0.25">
      <c r="H26" s="34"/>
      <c r="I26" s="36"/>
      <c r="J26" s="34"/>
      <c r="K26" s="34"/>
      <c r="L26" s="34"/>
    </row>
    <row r="27" spans="2:18" x14ac:dyDescent="0.25">
      <c r="H27" s="34"/>
      <c r="I27" s="34"/>
      <c r="J27" s="34"/>
      <c r="K27" s="35"/>
      <c r="L27" s="34"/>
    </row>
    <row r="28" spans="2:18" x14ac:dyDescent="0.25">
      <c r="H28" s="34"/>
      <c r="I28" s="34"/>
      <c r="J28" s="34"/>
      <c r="K28" s="34"/>
      <c r="L28" s="34"/>
    </row>
  </sheetData>
  <mergeCells count="12">
    <mergeCell ref="B15:P15"/>
    <mergeCell ref="B16:N16"/>
    <mergeCell ref="B20:N20"/>
    <mergeCell ref="B21:G21"/>
    <mergeCell ref="H21:P21"/>
    <mergeCell ref="B14:G14"/>
    <mergeCell ref="H14:P14"/>
    <mergeCell ref="B2:P2"/>
    <mergeCell ref="B3:P3"/>
    <mergeCell ref="B4:N4"/>
    <mergeCell ref="O5:O6"/>
    <mergeCell ref="B13:N13"/>
  </mergeCells>
  <pageMargins left="0.511811024" right="0.511811024" top="0.78740157499999996" bottom="0.78740157499999996" header="0.31496062000000002" footer="0.3149606200000000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R28"/>
  <sheetViews>
    <sheetView workbookViewId="0">
      <selection activeCell="H10" sqref="H10"/>
    </sheetView>
  </sheetViews>
  <sheetFormatPr defaultRowHeight="15" x14ac:dyDescent="0.25"/>
  <cols>
    <col min="2" max="2" width="10.7109375" bestFit="1" customWidth="1"/>
    <col min="8" max="8" width="9.5703125" bestFit="1" customWidth="1"/>
    <col min="9" max="9" width="11.42578125" bestFit="1" customWidth="1"/>
    <col min="11" max="11" width="9.5703125" bestFit="1" customWidth="1"/>
    <col min="14" max="14" width="9" customWidth="1"/>
    <col min="15" max="15" width="9.140625" hidden="1" customWidth="1"/>
    <col min="16" max="16" width="13.140625" bestFit="1" customWidth="1"/>
    <col min="18" max="18" width="27" customWidth="1"/>
  </cols>
  <sheetData>
    <row r="1" spans="2:18" ht="15.75" thickBot="1" x14ac:dyDescent="0.3"/>
    <row r="2" spans="2:18" x14ac:dyDescent="0.25">
      <c r="B2" s="46" t="s">
        <v>5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8"/>
    </row>
    <row r="3" spans="2:18" x14ac:dyDescent="0.25">
      <c r="B3" s="49" t="s">
        <v>6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1"/>
    </row>
    <row r="4" spans="2:18" x14ac:dyDescent="0.25">
      <c r="B4" s="52" t="s">
        <v>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1"/>
      <c r="P4" s="2"/>
      <c r="R4" s="3"/>
    </row>
    <row r="5" spans="2:18" x14ac:dyDescent="0.25">
      <c r="B5" s="4" t="s">
        <v>1</v>
      </c>
      <c r="C5" s="5">
        <v>1</v>
      </c>
      <c r="D5" s="5">
        <v>2</v>
      </c>
      <c r="E5" s="5">
        <v>3</v>
      </c>
      <c r="F5" s="5">
        <v>4</v>
      </c>
      <c r="G5" s="5">
        <v>5</v>
      </c>
      <c r="H5" s="5">
        <v>6</v>
      </c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5" t="s">
        <v>2</v>
      </c>
      <c r="P5" s="6" t="s">
        <v>3</v>
      </c>
    </row>
    <row r="6" spans="2:18" hidden="1" x14ac:dyDescent="0.25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55"/>
      <c r="P6" s="9">
        <f>SUM(C6:N6)</f>
        <v>0</v>
      </c>
    </row>
    <row r="7" spans="2:18" hidden="1" x14ac:dyDescent="0.25">
      <c r="B7" s="4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0"/>
      <c r="P7" s="11">
        <f>SUM(C7:N7)</f>
        <v>0</v>
      </c>
    </row>
    <row r="8" spans="2:18" hidden="1" x14ac:dyDescent="0.25"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4">
        <f>SUM(C8:O8)</f>
        <v>0</v>
      </c>
    </row>
    <row r="9" spans="2:18" x14ac:dyDescent="0.25">
      <c r="B9" s="12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  <c r="P9" s="17"/>
    </row>
    <row r="10" spans="2:18" x14ac:dyDescent="0.25">
      <c r="B10" s="12">
        <v>2020</v>
      </c>
      <c r="C10" s="15">
        <v>100</v>
      </c>
      <c r="D10" s="15">
        <f t="shared" ref="D10:G11" si="0">C10</f>
        <v>100</v>
      </c>
      <c r="E10" s="15">
        <f t="shared" si="0"/>
        <v>100</v>
      </c>
      <c r="F10" s="15">
        <f t="shared" si="0"/>
        <v>100</v>
      </c>
      <c r="G10" s="15">
        <f t="shared" si="0"/>
        <v>100</v>
      </c>
      <c r="H10" s="31">
        <v>103.1053</v>
      </c>
      <c r="I10" s="31">
        <f t="shared" ref="I10:N11" si="1">H10</f>
        <v>103.1053</v>
      </c>
      <c r="J10" s="31">
        <f t="shared" si="1"/>
        <v>103.1053</v>
      </c>
      <c r="K10" s="15">
        <f>J10</f>
        <v>103.1053</v>
      </c>
      <c r="L10" s="15">
        <f t="shared" si="1"/>
        <v>103.1053</v>
      </c>
      <c r="M10" s="15">
        <f t="shared" si="1"/>
        <v>103.1053</v>
      </c>
      <c r="N10" s="15">
        <f t="shared" si="1"/>
        <v>103.1053</v>
      </c>
      <c r="O10" s="16"/>
      <c r="P10" s="17">
        <f>SUM(C10:O10)</f>
        <v>1221.7370999999996</v>
      </c>
      <c r="R10" s="18"/>
    </row>
    <row r="11" spans="2:18" x14ac:dyDescent="0.25">
      <c r="B11" s="19">
        <v>2021</v>
      </c>
      <c r="C11" s="20">
        <f>N10</f>
        <v>103.1053</v>
      </c>
      <c r="D11" s="20">
        <f t="shared" si="0"/>
        <v>103.1053</v>
      </c>
      <c r="E11" s="20">
        <f t="shared" si="0"/>
        <v>103.1053</v>
      </c>
      <c r="F11" s="20">
        <f t="shared" si="0"/>
        <v>103.1053</v>
      </c>
      <c r="G11" s="20">
        <f t="shared" si="0"/>
        <v>103.1053</v>
      </c>
      <c r="H11" s="15">
        <f>$G$11*(11.0824%+1)</f>
        <v>114.53184176720001</v>
      </c>
      <c r="I11" s="15">
        <f>H11</f>
        <v>114.53184176720001</v>
      </c>
      <c r="J11" s="15">
        <f t="shared" si="1"/>
        <v>114.53184176720001</v>
      </c>
      <c r="K11" s="15">
        <f t="shared" si="1"/>
        <v>114.53184176720001</v>
      </c>
      <c r="L11" s="15">
        <f t="shared" si="1"/>
        <v>114.53184176720001</v>
      </c>
      <c r="M11" s="15">
        <f t="shared" si="1"/>
        <v>114.53184176720001</v>
      </c>
      <c r="N11" s="15">
        <f t="shared" si="1"/>
        <v>114.53184176720001</v>
      </c>
      <c r="O11" s="15"/>
      <c r="P11" s="17">
        <f>SUM(C11:O11)</f>
        <v>1317.2493923703998</v>
      </c>
    </row>
    <row r="12" spans="2:18" x14ac:dyDescent="0.25">
      <c r="B12" s="26">
        <v>2022</v>
      </c>
      <c r="C12" s="27">
        <f>N11</f>
        <v>114.53184176720001</v>
      </c>
      <c r="D12" s="27">
        <f t="shared" ref="D12:G12" si="2">$N$11</f>
        <v>114.53184176720001</v>
      </c>
      <c r="E12" s="27">
        <f t="shared" si="2"/>
        <v>114.53184176720001</v>
      </c>
      <c r="F12" s="27">
        <f t="shared" si="2"/>
        <v>114.53184176720001</v>
      </c>
      <c r="G12" s="27">
        <f t="shared" si="2"/>
        <v>114.53184176720001</v>
      </c>
      <c r="H12" s="27"/>
      <c r="I12" s="28"/>
      <c r="J12" s="28"/>
      <c r="K12" s="28"/>
      <c r="L12" s="28"/>
      <c r="M12" s="28"/>
      <c r="N12" s="29"/>
      <c r="O12" s="15"/>
      <c r="P12" s="17">
        <f>SUM(C12:O12)</f>
        <v>572.65920883600006</v>
      </c>
    </row>
    <row r="13" spans="2:18" x14ac:dyDescent="0.25">
      <c r="B13" s="56" t="s">
        <v>4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8"/>
      <c r="O13" s="21"/>
      <c r="P13" s="22">
        <f>SUM(P6:P12)</f>
        <v>3111.6457012063993</v>
      </c>
    </row>
    <row r="14" spans="2:18" ht="15.75" thickBot="1" x14ac:dyDescent="0.3">
      <c r="B14" s="42"/>
      <c r="C14" s="43"/>
      <c r="D14" s="43"/>
      <c r="E14" s="43"/>
      <c r="F14" s="43"/>
      <c r="G14" s="43"/>
      <c r="H14" s="44"/>
      <c r="I14" s="44"/>
      <c r="J14" s="44"/>
      <c r="K14" s="44"/>
      <c r="L14" s="44"/>
      <c r="M14" s="44"/>
      <c r="N14" s="44"/>
      <c r="O14" s="44"/>
      <c r="P14" s="45"/>
    </row>
    <row r="15" spans="2:18" x14ac:dyDescent="0.25">
      <c r="B15" s="49" t="s">
        <v>8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1"/>
    </row>
    <row r="16" spans="2:18" x14ac:dyDescent="0.25">
      <c r="B16" s="52" t="s">
        <v>0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4"/>
      <c r="O16" s="1"/>
      <c r="P16" s="2"/>
    </row>
    <row r="17" spans="2:18" x14ac:dyDescent="0.25">
      <c r="B17" s="12">
        <v>2020</v>
      </c>
      <c r="C17" s="15">
        <v>100</v>
      </c>
      <c r="D17" s="15">
        <f t="shared" ref="D17:G18" si="3">C17</f>
        <v>100</v>
      </c>
      <c r="E17" s="15">
        <f t="shared" si="3"/>
        <v>100</v>
      </c>
      <c r="F17" s="15">
        <f t="shared" si="3"/>
        <v>100</v>
      </c>
      <c r="G17" s="15">
        <f t="shared" si="3"/>
        <v>100</v>
      </c>
      <c r="H17" s="32">
        <v>100</v>
      </c>
      <c r="I17" s="33">
        <v>100</v>
      </c>
      <c r="J17" s="33">
        <f t="shared" ref="J17:L18" si="4">I17</f>
        <v>100</v>
      </c>
      <c r="K17" s="15">
        <v>104.1404</v>
      </c>
      <c r="L17" s="15">
        <f>K17</f>
        <v>104.1404</v>
      </c>
      <c r="M17" s="15">
        <f t="shared" ref="M17:N18" si="5">L17</f>
        <v>104.1404</v>
      </c>
      <c r="N17" s="15">
        <f t="shared" si="5"/>
        <v>104.1404</v>
      </c>
      <c r="O17" s="25"/>
      <c r="P17" s="23">
        <f t="shared" ref="P17:P19" si="6">SUM(C17:N17)</f>
        <v>1216.5616</v>
      </c>
    </row>
    <row r="18" spans="2:18" x14ac:dyDescent="0.25">
      <c r="B18" s="19">
        <v>2021</v>
      </c>
      <c r="C18" s="20">
        <f>N17</f>
        <v>104.1404</v>
      </c>
      <c r="D18" s="20">
        <f t="shared" si="3"/>
        <v>104.1404</v>
      </c>
      <c r="E18" s="20">
        <f t="shared" si="3"/>
        <v>104.1404</v>
      </c>
      <c r="F18" s="20">
        <f t="shared" si="3"/>
        <v>104.1404</v>
      </c>
      <c r="G18" s="20">
        <f t="shared" si="3"/>
        <v>104.1404</v>
      </c>
      <c r="H18" s="15">
        <f>G18*9.97888%+G18</f>
        <v>114.53244554752</v>
      </c>
      <c r="I18" s="15">
        <f>H18</f>
        <v>114.53244554752</v>
      </c>
      <c r="J18" s="15">
        <f t="shared" si="4"/>
        <v>114.53244554752</v>
      </c>
      <c r="K18" s="15">
        <f t="shared" si="4"/>
        <v>114.53244554752</v>
      </c>
      <c r="L18" s="15">
        <f t="shared" si="4"/>
        <v>114.53244554752</v>
      </c>
      <c r="M18" s="15">
        <f t="shared" si="5"/>
        <v>114.53244554752</v>
      </c>
      <c r="N18" s="15">
        <f t="shared" si="5"/>
        <v>114.53244554752</v>
      </c>
      <c r="O18" s="24">
        <v>120.41464593458666</v>
      </c>
      <c r="P18" s="23">
        <f t="shared" si="6"/>
        <v>1322.4291188326397</v>
      </c>
      <c r="R18" s="30"/>
    </row>
    <row r="19" spans="2:18" x14ac:dyDescent="0.25">
      <c r="B19" s="26">
        <v>2022</v>
      </c>
      <c r="C19" s="27">
        <f>$N$18</f>
        <v>114.53244554752</v>
      </c>
      <c r="D19" s="27">
        <f t="shared" ref="D19:G19" si="7">$N$18</f>
        <v>114.53244554752</v>
      </c>
      <c r="E19" s="27">
        <f t="shared" si="7"/>
        <v>114.53244554752</v>
      </c>
      <c r="F19" s="27">
        <f t="shared" si="7"/>
        <v>114.53244554752</v>
      </c>
      <c r="G19" s="27">
        <f t="shared" si="7"/>
        <v>114.53244554752</v>
      </c>
      <c r="H19" s="28"/>
      <c r="I19" s="28"/>
      <c r="J19" s="28"/>
      <c r="K19" s="28"/>
      <c r="L19" s="28"/>
      <c r="M19" s="28"/>
      <c r="N19" s="29"/>
      <c r="O19" s="24"/>
      <c r="P19" s="23">
        <f t="shared" si="6"/>
        <v>572.66222773760001</v>
      </c>
    </row>
    <row r="20" spans="2:18" x14ac:dyDescent="0.25">
      <c r="B20" s="56" t="s">
        <v>4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8"/>
      <c r="O20" s="8">
        <v>917.24384593458672</v>
      </c>
      <c r="P20" s="22">
        <f>SUM(P17:P19)</f>
        <v>3111.6529465702397</v>
      </c>
      <c r="R20" s="18"/>
    </row>
    <row r="21" spans="2:18" ht="15" customHeight="1" thickBot="1" x14ac:dyDescent="0.3">
      <c r="B21" s="42" t="s">
        <v>7</v>
      </c>
      <c r="C21" s="43"/>
      <c r="D21" s="43"/>
      <c r="E21" s="43"/>
      <c r="F21" s="43"/>
      <c r="G21" s="43"/>
      <c r="H21" s="59">
        <f>H18/G18-1</f>
        <v>9.9788800000000011E-2</v>
      </c>
      <c r="I21" s="59"/>
      <c r="J21" s="59"/>
      <c r="K21" s="59"/>
      <c r="L21" s="59"/>
      <c r="M21" s="59"/>
      <c r="N21" s="59"/>
      <c r="O21" s="59"/>
      <c r="P21" s="60"/>
    </row>
    <row r="23" spans="2:18" x14ac:dyDescent="0.25">
      <c r="H23" s="34"/>
      <c r="I23" s="34"/>
      <c r="J23" s="34"/>
      <c r="K23" s="34"/>
      <c r="L23" s="34"/>
    </row>
    <row r="24" spans="2:18" x14ac:dyDescent="0.25">
      <c r="H24" s="34"/>
      <c r="I24" s="34"/>
      <c r="J24" s="35"/>
      <c r="K24" s="34"/>
      <c r="L24" s="34"/>
    </row>
    <row r="25" spans="2:18" x14ac:dyDescent="0.25">
      <c r="H25" s="34"/>
      <c r="I25" s="34"/>
      <c r="J25" s="34"/>
      <c r="K25" s="34"/>
      <c r="L25" s="34"/>
    </row>
    <row r="26" spans="2:18" x14ac:dyDescent="0.25">
      <c r="H26" s="34"/>
      <c r="I26" s="36"/>
      <c r="J26" s="34"/>
      <c r="K26" s="34"/>
      <c r="L26" s="34"/>
    </row>
    <row r="27" spans="2:18" x14ac:dyDescent="0.25">
      <c r="H27" s="34"/>
      <c r="I27" s="34"/>
      <c r="J27" s="34"/>
      <c r="K27" s="35"/>
      <c r="L27" s="34"/>
    </row>
    <row r="28" spans="2:18" x14ac:dyDescent="0.25">
      <c r="H28" s="34"/>
      <c r="I28" s="34"/>
      <c r="J28" s="34"/>
      <c r="K28" s="34"/>
      <c r="L28" s="34"/>
    </row>
  </sheetData>
  <mergeCells count="12">
    <mergeCell ref="B15:P15"/>
    <mergeCell ref="B16:N16"/>
    <mergeCell ref="B20:N20"/>
    <mergeCell ref="B21:G21"/>
    <mergeCell ref="H21:P21"/>
    <mergeCell ref="B14:G14"/>
    <mergeCell ref="H14:P14"/>
    <mergeCell ref="B2:P2"/>
    <mergeCell ref="B3:P3"/>
    <mergeCell ref="B4:N4"/>
    <mergeCell ref="O5:O6"/>
    <mergeCell ref="B13:N1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R28"/>
  <sheetViews>
    <sheetView workbookViewId="0">
      <selection activeCell="H18" sqref="H18"/>
    </sheetView>
  </sheetViews>
  <sheetFormatPr defaultRowHeight="15" x14ac:dyDescent="0.25"/>
  <cols>
    <col min="2" max="2" width="10.7109375" bestFit="1" customWidth="1"/>
    <col min="8" max="8" width="9.5703125" bestFit="1" customWidth="1"/>
    <col min="9" max="9" width="11.42578125" bestFit="1" customWidth="1"/>
    <col min="11" max="11" width="9.5703125" bestFit="1" customWidth="1"/>
    <col min="14" max="14" width="9" customWidth="1"/>
    <col min="15" max="15" width="9.140625" hidden="1" customWidth="1"/>
    <col min="16" max="16" width="13.140625" bestFit="1" customWidth="1"/>
    <col min="18" max="18" width="27" customWidth="1"/>
  </cols>
  <sheetData>
    <row r="1" spans="2:18" ht="15.75" thickBot="1" x14ac:dyDescent="0.3"/>
    <row r="2" spans="2:18" x14ac:dyDescent="0.25">
      <c r="B2" s="46" t="s">
        <v>5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8"/>
    </row>
    <row r="3" spans="2:18" x14ac:dyDescent="0.25">
      <c r="B3" s="49" t="s">
        <v>6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1"/>
    </row>
    <row r="4" spans="2:18" x14ac:dyDescent="0.25">
      <c r="B4" s="52" t="s">
        <v>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1"/>
      <c r="P4" s="2"/>
      <c r="R4" s="3"/>
    </row>
    <row r="5" spans="2:18" x14ac:dyDescent="0.25">
      <c r="B5" s="4" t="s">
        <v>1</v>
      </c>
      <c r="C5" s="5">
        <v>1</v>
      </c>
      <c r="D5" s="5">
        <v>2</v>
      </c>
      <c r="E5" s="5">
        <v>3</v>
      </c>
      <c r="F5" s="5">
        <v>4</v>
      </c>
      <c r="G5" s="5">
        <v>5</v>
      </c>
      <c r="H5" s="5">
        <v>6</v>
      </c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5" t="s">
        <v>2</v>
      </c>
      <c r="P5" s="6" t="s">
        <v>3</v>
      </c>
    </row>
    <row r="6" spans="2:18" hidden="1" x14ac:dyDescent="0.25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55"/>
      <c r="P6" s="9">
        <f>SUM(C6:N6)</f>
        <v>0</v>
      </c>
    </row>
    <row r="7" spans="2:18" hidden="1" x14ac:dyDescent="0.25">
      <c r="B7" s="4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0"/>
      <c r="P7" s="11">
        <f>SUM(C7:N7)</f>
        <v>0</v>
      </c>
    </row>
    <row r="8" spans="2:18" hidden="1" x14ac:dyDescent="0.25"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4">
        <f>SUM(C8:O8)</f>
        <v>0</v>
      </c>
    </row>
    <row r="9" spans="2:18" x14ac:dyDescent="0.25">
      <c r="B9" s="12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  <c r="P9" s="17"/>
    </row>
    <row r="10" spans="2:18" x14ac:dyDescent="0.25">
      <c r="B10" s="12">
        <v>2020</v>
      </c>
      <c r="C10" s="15">
        <v>100</v>
      </c>
      <c r="D10" s="15">
        <f t="shared" ref="D10:G11" si="0">C10</f>
        <v>100</v>
      </c>
      <c r="E10" s="15">
        <f t="shared" si="0"/>
        <v>100</v>
      </c>
      <c r="F10" s="15">
        <f t="shared" si="0"/>
        <v>100</v>
      </c>
      <c r="G10" s="15">
        <f t="shared" si="0"/>
        <v>100</v>
      </c>
      <c r="H10" s="31">
        <v>103.5822</v>
      </c>
      <c r="I10" s="31">
        <f t="shared" ref="I10:N11" si="1">H10</f>
        <v>103.5822</v>
      </c>
      <c r="J10" s="31">
        <f t="shared" si="1"/>
        <v>103.5822</v>
      </c>
      <c r="K10" s="15">
        <f>J10</f>
        <v>103.5822</v>
      </c>
      <c r="L10" s="15">
        <f t="shared" si="1"/>
        <v>103.5822</v>
      </c>
      <c r="M10" s="15">
        <f t="shared" si="1"/>
        <v>103.5822</v>
      </c>
      <c r="N10" s="15">
        <f t="shared" si="1"/>
        <v>103.5822</v>
      </c>
      <c r="O10" s="16"/>
      <c r="P10" s="17">
        <f>SUM(C10:O10)</f>
        <v>1225.0754000000004</v>
      </c>
      <c r="R10" s="18"/>
    </row>
    <row r="11" spans="2:18" x14ac:dyDescent="0.25">
      <c r="B11" s="19">
        <v>2021</v>
      </c>
      <c r="C11" s="20">
        <f>N10</f>
        <v>103.5822</v>
      </c>
      <c r="D11" s="20">
        <f t="shared" si="0"/>
        <v>103.5822</v>
      </c>
      <c r="E11" s="20">
        <f t="shared" si="0"/>
        <v>103.5822</v>
      </c>
      <c r="F11" s="20">
        <f t="shared" si="0"/>
        <v>103.5822</v>
      </c>
      <c r="G11" s="20">
        <f t="shared" si="0"/>
        <v>103.5822</v>
      </c>
      <c r="H11" s="15">
        <f>$G$11*(10.079%+1)</f>
        <v>114.02224993799999</v>
      </c>
      <c r="I11" s="15">
        <f>H11</f>
        <v>114.02224993799999</v>
      </c>
      <c r="J11" s="15">
        <f t="shared" si="1"/>
        <v>114.02224993799999</v>
      </c>
      <c r="K11" s="15">
        <f t="shared" si="1"/>
        <v>114.02224993799999</v>
      </c>
      <c r="L11" s="15">
        <f t="shared" si="1"/>
        <v>114.02224993799999</v>
      </c>
      <c r="M11" s="15">
        <f t="shared" si="1"/>
        <v>114.02224993799999</v>
      </c>
      <c r="N11" s="15">
        <f t="shared" si="1"/>
        <v>114.02224993799999</v>
      </c>
      <c r="O11" s="15"/>
      <c r="P11" s="17">
        <f>SUM(C11:O11)</f>
        <v>1316.0667495659998</v>
      </c>
    </row>
    <row r="12" spans="2:18" x14ac:dyDescent="0.25">
      <c r="B12" s="26">
        <v>2022</v>
      </c>
      <c r="C12" s="27">
        <f>N11</f>
        <v>114.02224993799999</v>
      </c>
      <c r="D12" s="27">
        <f t="shared" ref="D12:G12" si="2">$N$11</f>
        <v>114.02224993799999</v>
      </c>
      <c r="E12" s="27">
        <f t="shared" si="2"/>
        <v>114.02224993799999</v>
      </c>
      <c r="F12" s="27">
        <f t="shared" si="2"/>
        <v>114.02224993799999</v>
      </c>
      <c r="G12" s="27">
        <f t="shared" si="2"/>
        <v>114.02224993799999</v>
      </c>
      <c r="H12" s="27"/>
      <c r="I12" s="28"/>
      <c r="J12" s="28"/>
      <c r="K12" s="28"/>
      <c r="L12" s="28"/>
      <c r="M12" s="28"/>
      <c r="N12" s="29"/>
      <c r="O12" s="15"/>
      <c r="P12" s="17">
        <f>SUM(C12:O12)</f>
        <v>570.11124968999991</v>
      </c>
    </row>
    <row r="13" spans="2:18" x14ac:dyDescent="0.25">
      <c r="B13" s="56" t="s">
        <v>4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8"/>
      <c r="O13" s="21"/>
      <c r="P13" s="22">
        <f>SUM(P6:P12)</f>
        <v>3111.2533992560002</v>
      </c>
    </row>
    <row r="14" spans="2:18" ht="15.75" thickBot="1" x14ac:dyDescent="0.3">
      <c r="B14" s="42"/>
      <c r="C14" s="43"/>
      <c r="D14" s="43"/>
      <c r="E14" s="43"/>
      <c r="F14" s="43"/>
      <c r="G14" s="43"/>
      <c r="H14" s="44"/>
      <c r="I14" s="44"/>
      <c r="J14" s="44"/>
      <c r="K14" s="44"/>
      <c r="L14" s="44"/>
      <c r="M14" s="44"/>
      <c r="N14" s="44"/>
      <c r="O14" s="44"/>
      <c r="P14" s="45"/>
    </row>
    <row r="15" spans="2:18" x14ac:dyDescent="0.25">
      <c r="B15" s="49" t="s">
        <v>8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1"/>
    </row>
    <row r="16" spans="2:18" x14ac:dyDescent="0.25">
      <c r="B16" s="52" t="s">
        <v>0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4"/>
      <c r="O16" s="1"/>
      <c r="P16" s="2"/>
    </row>
    <row r="17" spans="2:18" x14ac:dyDescent="0.25">
      <c r="B17" s="12">
        <v>2020</v>
      </c>
      <c r="C17" s="15">
        <v>100</v>
      </c>
      <c r="D17" s="15">
        <f t="shared" ref="D17:G18" si="3">C17</f>
        <v>100</v>
      </c>
      <c r="E17" s="15">
        <f t="shared" si="3"/>
        <v>100</v>
      </c>
      <c r="F17" s="15">
        <f t="shared" si="3"/>
        <v>100</v>
      </c>
      <c r="G17" s="15">
        <f t="shared" si="3"/>
        <v>100</v>
      </c>
      <c r="H17" s="32">
        <v>100</v>
      </c>
      <c r="I17" s="33">
        <v>100</v>
      </c>
      <c r="J17" s="33">
        <f t="shared" ref="J17:L18" si="4">I17</f>
        <v>100</v>
      </c>
      <c r="K17" s="15">
        <v>104.77630000000001</v>
      </c>
      <c r="L17" s="15">
        <f>K17</f>
        <v>104.77630000000001</v>
      </c>
      <c r="M17" s="15">
        <f t="shared" ref="M17:N18" si="5">L17</f>
        <v>104.77630000000001</v>
      </c>
      <c r="N17" s="15">
        <f t="shared" si="5"/>
        <v>104.77630000000001</v>
      </c>
      <c r="O17" s="25"/>
      <c r="P17" s="23">
        <f t="shared" ref="P17:P19" si="6">SUM(C17:N17)</f>
        <v>1219.1052</v>
      </c>
    </row>
    <row r="18" spans="2:18" x14ac:dyDescent="0.25">
      <c r="B18" s="19">
        <v>2021</v>
      </c>
      <c r="C18" s="20">
        <f>N17</f>
        <v>104.77630000000001</v>
      </c>
      <c r="D18" s="20">
        <f t="shared" si="3"/>
        <v>104.77630000000001</v>
      </c>
      <c r="E18" s="20">
        <f t="shared" si="3"/>
        <v>104.77630000000001</v>
      </c>
      <c r="F18" s="20">
        <f t="shared" si="3"/>
        <v>104.77630000000001</v>
      </c>
      <c r="G18" s="20">
        <f t="shared" si="3"/>
        <v>104.77630000000001</v>
      </c>
      <c r="H18" s="15">
        <f>G18*8.8239%+G18</f>
        <v>114.02165593570001</v>
      </c>
      <c r="I18" s="15">
        <f>H18</f>
        <v>114.02165593570001</v>
      </c>
      <c r="J18" s="15">
        <f t="shared" si="4"/>
        <v>114.02165593570001</v>
      </c>
      <c r="K18" s="15">
        <f t="shared" si="4"/>
        <v>114.02165593570001</v>
      </c>
      <c r="L18" s="15">
        <f t="shared" si="4"/>
        <v>114.02165593570001</v>
      </c>
      <c r="M18" s="15">
        <f t="shared" si="5"/>
        <v>114.02165593570001</v>
      </c>
      <c r="N18" s="15">
        <f t="shared" si="5"/>
        <v>114.02165593570001</v>
      </c>
      <c r="O18" s="24">
        <v>120.41464593458666</v>
      </c>
      <c r="P18" s="23">
        <f t="shared" si="6"/>
        <v>1322.0330915499001</v>
      </c>
      <c r="R18" s="30"/>
    </row>
    <row r="19" spans="2:18" x14ac:dyDescent="0.25">
      <c r="B19" s="26">
        <v>2022</v>
      </c>
      <c r="C19" s="27">
        <f>$N$18</f>
        <v>114.02165593570001</v>
      </c>
      <c r="D19" s="27">
        <f t="shared" ref="D19:G19" si="7">$N$18</f>
        <v>114.02165593570001</v>
      </c>
      <c r="E19" s="27">
        <f t="shared" si="7"/>
        <v>114.02165593570001</v>
      </c>
      <c r="F19" s="27">
        <f t="shared" si="7"/>
        <v>114.02165593570001</v>
      </c>
      <c r="G19" s="27">
        <f t="shared" si="7"/>
        <v>114.02165593570001</v>
      </c>
      <c r="H19" s="28"/>
      <c r="I19" s="28"/>
      <c r="J19" s="28"/>
      <c r="K19" s="28"/>
      <c r="L19" s="28"/>
      <c r="M19" s="28"/>
      <c r="N19" s="29"/>
      <c r="O19" s="24"/>
      <c r="P19" s="23">
        <f t="shared" si="6"/>
        <v>570.10827967850003</v>
      </c>
    </row>
    <row r="20" spans="2:18" x14ac:dyDescent="0.25">
      <c r="B20" s="56" t="s">
        <v>4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8"/>
      <c r="O20" s="8">
        <v>917.24384593458672</v>
      </c>
      <c r="P20" s="22">
        <f>SUM(P17:P19)</f>
        <v>3111.2465712283997</v>
      </c>
      <c r="R20" s="18"/>
    </row>
    <row r="21" spans="2:18" ht="15" customHeight="1" thickBot="1" x14ac:dyDescent="0.3">
      <c r="B21" s="42" t="s">
        <v>7</v>
      </c>
      <c r="C21" s="43"/>
      <c r="D21" s="43"/>
      <c r="E21" s="43"/>
      <c r="F21" s="43"/>
      <c r="G21" s="43"/>
      <c r="H21" s="59">
        <f>H18/G18-1</f>
        <v>8.8238999999999956E-2</v>
      </c>
      <c r="I21" s="59"/>
      <c r="J21" s="59"/>
      <c r="K21" s="59"/>
      <c r="L21" s="59"/>
      <c r="M21" s="59"/>
      <c r="N21" s="59"/>
      <c r="O21" s="59"/>
      <c r="P21" s="60"/>
    </row>
    <row r="23" spans="2:18" x14ac:dyDescent="0.25">
      <c r="H23" s="34"/>
      <c r="I23" s="34"/>
      <c r="J23" s="34"/>
      <c r="K23" s="34"/>
      <c r="L23" s="34"/>
    </row>
    <row r="24" spans="2:18" x14ac:dyDescent="0.25">
      <c r="H24" s="34"/>
      <c r="I24" s="34"/>
      <c r="J24" s="35"/>
      <c r="K24" s="34"/>
      <c r="L24" s="34"/>
    </row>
    <row r="25" spans="2:18" x14ac:dyDescent="0.25">
      <c r="H25" s="34"/>
      <c r="I25" s="34"/>
      <c r="J25" s="34"/>
      <c r="K25" s="34"/>
      <c r="L25" s="34"/>
    </row>
    <row r="26" spans="2:18" x14ac:dyDescent="0.25">
      <c r="H26" s="34"/>
      <c r="I26" s="36"/>
      <c r="J26" s="34"/>
      <c r="K26" s="34"/>
      <c r="L26" s="34"/>
    </row>
    <row r="27" spans="2:18" x14ac:dyDescent="0.25">
      <c r="H27" s="34"/>
      <c r="I27" s="34"/>
      <c r="J27" s="34"/>
      <c r="K27" s="35"/>
      <c r="L27" s="34"/>
    </row>
    <row r="28" spans="2:18" x14ac:dyDescent="0.25">
      <c r="H28" s="34"/>
      <c r="I28" s="34"/>
      <c r="J28" s="34"/>
      <c r="K28" s="34"/>
      <c r="L28" s="34"/>
    </row>
  </sheetData>
  <mergeCells count="12">
    <mergeCell ref="B15:P15"/>
    <mergeCell ref="B16:N16"/>
    <mergeCell ref="B20:N20"/>
    <mergeCell ref="B21:G21"/>
    <mergeCell ref="H21:P21"/>
    <mergeCell ref="B14:G14"/>
    <mergeCell ref="H14:P14"/>
    <mergeCell ref="B2:P2"/>
    <mergeCell ref="B3:P3"/>
    <mergeCell ref="B4:N4"/>
    <mergeCell ref="O5:O6"/>
    <mergeCell ref="B13:N1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8"/>
  <sheetViews>
    <sheetView workbookViewId="0">
      <selection activeCell="R16" sqref="R16"/>
    </sheetView>
  </sheetViews>
  <sheetFormatPr defaultRowHeight="15" x14ac:dyDescent="0.25"/>
  <cols>
    <col min="2" max="2" width="10.7109375" bestFit="1" customWidth="1"/>
    <col min="8" max="8" width="9.5703125" bestFit="1" customWidth="1"/>
    <col min="9" max="9" width="11.42578125" bestFit="1" customWidth="1"/>
    <col min="11" max="11" width="9.5703125" bestFit="1" customWidth="1"/>
    <col min="14" max="14" width="9" customWidth="1"/>
    <col min="15" max="15" width="9.140625" hidden="1" customWidth="1"/>
    <col min="16" max="16" width="13.140625" bestFit="1" customWidth="1"/>
    <col min="18" max="18" width="27" customWidth="1"/>
  </cols>
  <sheetData>
    <row r="1" spans="2:18" ht="15.75" thickBot="1" x14ac:dyDescent="0.3"/>
    <row r="2" spans="2:18" x14ac:dyDescent="0.25">
      <c r="B2" s="46" t="s">
        <v>5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8"/>
    </row>
    <row r="3" spans="2:18" x14ac:dyDescent="0.25">
      <c r="B3" s="49" t="s">
        <v>6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1"/>
    </row>
    <row r="4" spans="2:18" x14ac:dyDescent="0.25">
      <c r="B4" s="52" t="s">
        <v>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1"/>
      <c r="P4" s="2"/>
      <c r="R4" s="3"/>
    </row>
    <row r="5" spans="2:18" x14ac:dyDescent="0.25">
      <c r="B5" s="4" t="s">
        <v>1</v>
      </c>
      <c r="C5" s="5">
        <v>1</v>
      </c>
      <c r="D5" s="5">
        <v>2</v>
      </c>
      <c r="E5" s="5">
        <v>3</v>
      </c>
      <c r="F5" s="5">
        <v>4</v>
      </c>
      <c r="G5" s="5">
        <v>5</v>
      </c>
      <c r="H5" s="5">
        <v>6</v>
      </c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5" t="s">
        <v>2</v>
      </c>
      <c r="P5" s="6" t="s">
        <v>3</v>
      </c>
    </row>
    <row r="6" spans="2:18" hidden="1" x14ac:dyDescent="0.25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55"/>
      <c r="P6" s="9">
        <f>SUM(C6:N6)</f>
        <v>0</v>
      </c>
    </row>
    <row r="7" spans="2:18" hidden="1" x14ac:dyDescent="0.25">
      <c r="B7" s="4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0"/>
      <c r="P7" s="11">
        <f>SUM(C7:N7)</f>
        <v>0</v>
      </c>
    </row>
    <row r="8" spans="2:18" hidden="1" x14ac:dyDescent="0.25"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4">
        <f>SUM(C8:O8)</f>
        <v>0</v>
      </c>
    </row>
    <row r="9" spans="2:18" x14ac:dyDescent="0.25">
      <c r="B9" s="12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  <c r="P9" s="17"/>
    </row>
    <row r="10" spans="2:18" x14ac:dyDescent="0.25">
      <c r="B10" s="12">
        <v>2020</v>
      </c>
      <c r="C10" s="15">
        <v>100</v>
      </c>
      <c r="D10" s="15">
        <f t="shared" ref="D10:G11" si="0">C10</f>
        <v>100</v>
      </c>
      <c r="E10" s="15">
        <f t="shared" si="0"/>
        <v>100</v>
      </c>
      <c r="F10" s="15">
        <f t="shared" si="0"/>
        <v>100</v>
      </c>
      <c r="G10" s="15">
        <f t="shared" si="0"/>
        <v>100</v>
      </c>
      <c r="H10" s="31">
        <v>101.998</v>
      </c>
      <c r="I10" s="31">
        <f t="shared" ref="I10:N11" si="1">H10</f>
        <v>101.998</v>
      </c>
      <c r="J10" s="31">
        <f t="shared" si="1"/>
        <v>101.998</v>
      </c>
      <c r="K10" s="15">
        <f>J10</f>
        <v>101.998</v>
      </c>
      <c r="L10" s="15">
        <f t="shared" si="1"/>
        <v>101.998</v>
      </c>
      <c r="M10" s="15">
        <f t="shared" si="1"/>
        <v>101.998</v>
      </c>
      <c r="N10" s="15">
        <f t="shared" si="1"/>
        <v>101.998</v>
      </c>
      <c r="O10" s="16"/>
      <c r="P10" s="17">
        <f>SUM(C10:O10)</f>
        <v>1213.9860000000003</v>
      </c>
      <c r="R10" s="18"/>
    </row>
    <row r="11" spans="2:18" x14ac:dyDescent="0.25">
      <c r="B11" s="19">
        <v>2021</v>
      </c>
      <c r="C11" s="20">
        <f>N10</f>
        <v>101.998</v>
      </c>
      <c r="D11" s="20">
        <f t="shared" si="0"/>
        <v>101.998</v>
      </c>
      <c r="E11" s="20">
        <f t="shared" si="0"/>
        <v>101.998</v>
      </c>
      <c r="F11" s="20">
        <f t="shared" si="0"/>
        <v>101.998</v>
      </c>
      <c r="G11" s="20">
        <f t="shared" si="0"/>
        <v>101.998</v>
      </c>
      <c r="H11" s="15">
        <f>$G$11*(8.6376%+1)</f>
        <v>110.808179248</v>
      </c>
      <c r="I11" s="15">
        <f>H11</f>
        <v>110.808179248</v>
      </c>
      <c r="J11" s="15">
        <f t="shared" si="1"/>
        <v>110.808179248</v>
      </c>
      <c r="K11" s="15">
        <f t="shared" si="1"/>
        <v>110.808179248</v>
      </c>
      <c r="L11" s="15">
        <f t="shared" si="1"/>
        <v>110.808179248</v>
      </c>
      <c r="M11" s="15">
        <f t="shared" si="1"/>
        <v>110.808179248</v>
      </c>
      <c r="N11" s="15">
        <f t="shared" si="1"/>
        <v>110.808179248</v>
      </c>
      <c r="O11" s="15"/>
      <c r="P11" s="17">
        <f>SUM(C11:O11)</f>
        <v>1285.6472547359999</v>
      </c>
    </row>
    <row r="12" spans="2:18" x14ac:dyDescent="0.25">
      <c r="B12" s="26">
        <v>2022</v>
      </c>
      <c r="C12" s="27">
        <f>N11</f>
        <v>110.808179248</v>
      </c>
      <c r="D12" s="27">
        <f t="shared" ref="D12:G12" si="2">$N$11</f>
        <v>110.808179248</v>
      </c>
      <c r="E12" s="27">
        <f t="shared" si="2"/>
        <v>110.808179248</v>
      </c>
      <c r="F12" s="27">
        <f t="shared" si="2"/>
        <v>110.808179248</v>
      </c>
      <c r="G12" s="27">
        <f t="shared" si="2"/>
        <v>110.808179248</v>
      </c>
      <c r="H12" s="27"/>
      <c r="I12" s="28"/>
      <c r="J12" s="28"/>
      <c r="K12" s="28"/>
      <c r="L12" s="28"/>
      <c r="M12" s="28"/>
      <c r="N12" s="29"/>
      <c r="O12" s="15"/>
      <c r="P12" s="17">
        <f>SUM(C12:O12)</f>
        <v>554.04089624000005</v>
      </c>
    </row>
    <row r="13" spans="2:18" x14ac:dyDescent="0.25">
      <c r="B13" s="56" t="s">
        <v>4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8"/>
      <c r="O13" s="21"/>
      <c r="P13" s="22">
        <f>SUM(P6:P12)</f>
        <v>3053.6741509760004</v>
      </c>
    </row>
    <row r="14" spans="2:18" ht="15.75" thickBot="1" x14ac:dyDescent="0.3">
      <c r="B14" s="42"/>
      <c r="C14" s="43"/>
      <c r="D14" s="43"/>
      <c r="E14" s="43"/>
      <c r="F14" s="43"/>
      <c r="G14" s="43"/>
      <c r="H14" s="44"/>
      <c r="I14" s="44"/>
      <c r="J14" s="44"/>
      <c r="K14" s="44"/>
      <c r="L14" s="44"/>
      <c r="M14" s="44"/>
      <c r="N14" s="44"/>
      <c r="O14" s="44"/>
      <c r="P14" s="45"/>
    </row>
    <row r="15" spans="2:18" x14ac:dyDescent="0.25">
      <c r="B15" s="49" t="s">
        <v>8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1"/>
    </row>
    <row r="16" spans="2:18" x14ac:dyDescent="0.25">
      <c r="B16" s="52" t="s">
        <v>0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4"/>
      <c r="O16" s="1"/>
      <c r="P16" s="2"/>
    </row>
    <row r="17" spans="2:18" x14ac:dyDescent="0.25">
      <c r="B17" s="12">
        <v>2020</v>
      </c>
      <c r="C17" s="15">
        <v>100</v>
      </c>
      <c r="D17" s="15">
        <f t="shared" ref="D17:G18" si="3">C17</f>
        <v>100</v>
      </c>
      <c r="E17" s="15">
        <f t="shared" si="3"/>
        <v>100</v>
      </c>
      <c r="F17" s="15">
        <f t="shared" si="3"/>
        <v>100</v>
      </c>
      <c r="G17" s="15">
        <f t="shared" si="3"/>
        <v>100</v>
      </c>
      <c r="H17" s="32">
        <v>100</v>
      </c>
      <c r="I17" s="33">
        <v>100</v>
      </c>
      <c r="J17" s="33">
        <f t="shared" ref="J17:L18" si="4">I17</f>
        <v>100</v>
      </c>
      <c r="K17" s="15">
        <f>G17*(2.664%)+G17</f>
        <v>102.664</v>
      </c>
      <c r="L17" s="15">
        <f>K17</f>
        <v>102.664</v>
      </c>
      <c r="M17" s="15">
        <f t="shared" ref="M17:N18" si="5">L17</f>
        <v>102.664</v>
      </c>
      <c r="N17" s="15">
        <f t="shared" si="5"/>
        <v>102.664</v>
      </c>
      <c r="O17" s="25"/>
      <c r="P17" s="23">
        <f t="shared" ref="P17:P19" si="6">SUM(C17:N17)</f>
        <v>1210.6559999999999</v>
      </c>
    </row>
    <row r="18" spans="2:18" x14ac:dyDescent="0.25">
      <c r="B18" s="19">
        <v>2021</v>
      </c>
      <c r="C18" s="20">
        <f>N17</f>
        <v>102.664</v>
      </c>
      <c r="D18" s="20">
        <f t="shared" si="3"/>
        <v>102.664</v>
      </c>
      <c r="E18" s="20">
        <f t="shared" si="3"/>
        <v>102.664</v>
      </c>
      <c r="F18" s="20">
        <f t="shared" si="3"/>
        <v>102.664</v>
      </c>
      <c r="G18" s="20">
        <f t="shared" si="3"/>
        <v>102.664</v>
      </c>
      <c r="H18" s="15">
        <f>G18*7.9325%+G18</f>
        <v>110.8078218</v>
      </c>
      <c r="I18" s="15">
        <f>H18</f>
        <v>110.8078218</v>
      </c>
      <c r="J18" s="15">
        <f t="shared" si="4"/>
        <v>110.8078218</v>
      </c>
      <c r="K18" s="15">
        <f t="shared" si="4"/>
        <v>110.8078218</v>
      </c>
      <c r="L18" s="15">
        <f t="shared" si="4"/>
        <v>110.8078218</v>
      </c>
      <c r="M18" s="15">
        <f t="shared" si="5"/>
        <v>110.8078218</v>
      </c>
      <c r="N18" s="15">
        <f t="shared" si="5"/>
        <v>110.8078218</v>
      </c>
      <c r="O18" s="24">
        <v>120.41464593458666</v>
      </c>
      <c r="P18" s="23">
        <f t="shared" si="6"/>
        <v>1288.9747526000003</v>
      </c>
      <c r="R18" s="30"/>
    </row>
    <row r="19" spans="2:18" x14ac:dyDescent="0.25">
      <c r="B19" s="26">
        <v>2022</v>
      </c>
      <c r="C19" s="27">
        <f>$N$18</f>
        <v>110.8078218</v>
      </c>
      <c r="D19" s="27">
        <f t="shared" ref="D19:G19" si="7">$N$18</f>
        <v>110.8078218</v>
      </c>
      <c r="E19" s="27">
        <f t="shared" si="7"/>
        <v>110.8078218</v>
      </c>
      <c r="F19" s="27">
        <f t="shared" si="7"/>
        <v>110.8078218</v>
      </c>
      <c r="G19" s="27">
        <f t="shared" si="7"/>
        <v>110.8078218</v>
      </c>
      <c r="H19" s="28"/>
      <c r="I19" s="28"/>
      <c r="J19" s="28"/>
      <c r="K19" s="28"/>
      <c r="L19" s="28"/>
      <c r="M19" s="28"/>
      <c r="N19" s="29"/>
      <c r="O19" s="24"/>
      <c r="P19" s="23">
        <f t="shared" si="6"/>
        <v>554.03910900000005</v>
      </c>
    </row>
    <row r="20" spans="2:18" x14ac:dyDescent="0.25">
      <c r="B20" s="56" t="s">
        <v>4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8"/>
      <c r="O20" s="8">
        <v>917.24384593458672</v>
      </c>
      <c r="P20" s="22">
        <f>SUM(P17:P19)</f>
        <v>3053.6698616000003</v>
      </c>
      <c r="R20" s="18"/>
    </row>
    <row r="21" spans="2:18" ht="15" customHeight="1" thickBot="1" x14ac:dyDescent="0.3">
      <c r="B21" s="42" t="s">
        <v>7</v>
      </c>
      <c r="C21" s="43"/>
      <c r="D21" s="43"/>
      <c r="E21" s="43"/>
      <c r="F21" s="43"/>
      <c r="G21" s="43"/>
      <c r="H21" s="59">
        <f>H18/G18-1</f>
        <v>7.9324999999999868E-2</v>
      </c>
      <c r="I21" s="59"/>
      <c r="J21" s="59"/>
      <c r="K21" s="59"/>
      <c r="L21" s="59"/>
      <c r="M21" s="59"/>
      <c r="N21" s="59"/>
      <c r="O21" s="59"/>
      <c r="P21" s="60"/>
    </row>
    <row r="23" spans="2:18" x14ac:dyDescent="0.25">
      <c r="H23" s="34"/>
      <c r="I23" s="34"/>
      <c r="J23" s="34"/>
      <c r="K23" s="34"/>
      <c r="L23" s="34"/>
    </row>
    <row r="24" spans="2:18" x14ac:dyDescent="0.25">
      <c r="H24" s="34"/>
      <c r="I24" s="34"/>
      <c r="J24" s="35"/>
      <c r="K24" s="34"/>
      <c r="L24" s="34"/>
    </row>
    <row r="25" spans="2:18" x14ac:dyDescent="0.25">
      <c r="H25" s="34"/>
      <c r="I25" s="34"/>
      <c r="J25" s="34"/>
      <c r="K25" s="34"/>
      <c r="L25" s="34"/>
    </row>
    <row r="26" spans="2:18" x14ac:dyDescent="0.25">
      <c r="H26" s="34"/>
      <c r="I26" s="36"/>
      <c r="J26" s="34"/>
      <c r="K26" s="34"/>
      <c r="L26" s="34"/>
    </row>
    <row r="27" spans="2:18" x14ac:dyDescent="0.25">
      <c r="H27" s="34"/>
      <c r="I27" s="34"/>
      <c r="J27" s="34"/>
      <c r="K27" s="35"/>
      <c r="L27" s="34"/>
    </row>
    <row r="28" spans="2:18" x14ac:dyDescent="0.25">
      <c r="H28" s="34"/>
      <c r="I28" s="34"/>
      <c r="J28" s="34"/>
      <c r="K28" s="34"/>
      <c r="L28" s="34"/>
    </row>
  </sheetData>
  <mergeCells count="12">
    <mergeCell ref="B14:G14"/>
    <mergeCell ref="H14:P14"/>
    <mergeCell ref="B2:P2"/>
    <mergeCell ref="B3:P3"/>
    <mergeCell ref="B4:N4"/>
    <mergeCell ref="O5:O6"/>
    <mergeCell ref="B13:N13"/>
    <mergeCell ref="B15:P15"/>
    <mergeCell ref="B16:N16"/>
    <mergeCell ref="B20:N20"/>
    <mergeCell ref="B21:G21"/>
    <mergeCell ref="H21:P2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RESUMO</vt:lpstr>
      <vt:lpstr>Aulinor</vt:lpstr>
      <vt:lpstr>RMSG</vt:lpstr>
      <vt:lpstr>AUSUL</vt:lpstr>
      <vt:lpstr>RMPA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Flávio Sirangelo Bauermann</dc:creator>
  <cp:lastModifiedBy>Luiz Gaston</cp:lastModifiedBy>
  <dcterms:created xsi:type="dcterms:W3CDTF">2021-04-23T18:37:44Z</dcterms:created>
  <dcterms:modified xsi:type="dcterms:W3CDTF">2021-04-29T12:40:14Z</dcterms:modified>
</cp:coreProperties>
</file>